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Дубровка Е.Ф\2025\заявки\16012 набор ангиографический\Извещение о проведении ЭА (электронный аукцион) - № аэф-2025-08-122708 от 19.08.2025 Сумма = 860 000.00\"/>
    </mc:Choice>
  </mc:AlternateContent>
  <bookViews>
    <workbookView xWindow="0" yWindow="0" windowWidth="16380" windowHeight="8190" tabRatio="500"/>
  </bookViews>
  <sheets>
    <sheet name="Лист2" sheetId="1" r:id="rId1"/>
  </sheets>
  <definedNames>
    <definedName name="_xlnm._FilterDatabase" localSheetId="0" hidden="1">Лист2!$A$8:$R$11</definedName>
    <definedName name="_xlnm.Print_Area" localSheetId="0">Лист2!$A$3:$W$23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11" i="1" l="1"/>
  <c r="O10" i="1"/>
  <c r="S10" i="1" s="1"/>
  <c r="R10" i="1" s="1"/>
  <c r="N10" i="1"/>
  <c r="L10" i="1"/>
  <c r="J10" i="1"/>
  <c r="Z10" i="1" l="1"/>
  <c r="Z11" i="1" s="1"/>
  <c r="P10" i="1"/>
  <c r="Q10" i="1"/>
  <c r="T10" i="1" l="1"/>
  <c r="T11" i="1" s="1"/>
</calcChain>
</file>

<file path=xl/sharedStrings.xml><?xml version="1.0" encoding="utf-8"?>
<sst xmlns="http://schemas.openxmlformats.org/spreadsheetml/2006/main" count="39" uniqueCount="38">
  <si>
    <t xml:space="preserve">Обоснование начальной (максимальной) цены контракта (далее - НМЦК)
</t>
  </si>
  <si>
    <t xml:space="preserve">Начальная максимальная цена контракта определена в соответствии с Приказом Минздрава России от 15.05.2020 N 450н
"Об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и начальной цены единицы товара, работы, услуги при осуществлении закупок медицинских изделий" (Зарегистрировано в Минюсте России 20.08.2020 N 59346)
</t>
  </si>
  <si>
    <t>Обоснование использования выбранного  метода:</t>
  </si>
  <si>
    <t xml:space="preserve">метод сопоставимых рыночных цен (анализ рынка) – является приоритетным для определения и обоснования начальной (максимальной) цены контракта. </t>
  </si>
  <si>
    <t>Использована информация о ценах, содержащаяся в 3-х коммерческих предложениях</t>
  </si>
  <si>
    <t>№ п/п</t>
  </si>
  <si>
    <t>Наименование товара</t>
  </si>
  <si>
    <t>ОК 034-2014 (КПЕС 2008). Общероссийский классификатор продукции по видам экономической деятельности (ОКПД 2) или код позиции КТРУ</t>
  </si>
  <si>
    <t>Размер НДС/ НДС не облагается, %</t>
  </si>
  <si>
    <t>Ед. из.</t>
  </si>
  <si>
    <t>n = Кол-во источников ценовой информации</t>
  </si>
  <si>
    <t>Vi - Количество, объем позции закупаемого товара</t>
  </si>
  <si>
    <t>Цена за ед. изм., руб.</t>
  </si>
  <si>
    <t xml:space="preserve">Средняя арифметическая цена за ед&lt;ц&gt; </t>
  </si>
  <si>
    <t xml:space="preserve">НЦЕ - начальная цена единицы медицинского изделия, без учета НДС;              ЦЕМ - цена единицы медицинского изделия, без учета НДС; </t>
  </si>
  <si>
    <t>НДС, если применимо, руб.</t>
  </si>
  <si>
    <t>Коэффициент вариации, %</t>
  </si>
  <si>
    <t xml:space="preserve">Среднее квадратичное отклонение </t>
  </si>
  <si>
    <t>НЦЕ - начальная цена единицы медицинского изделия, без учета НДС;
ЦЕМ - цена единицы медицинского изделия, без учета НДС;</t>
  </si>
  <si>
    <t>Коммерческое предложение № 460 от 05 марта 2025 г.</t>
  </si>
  <si>
    <t>цi - Цена единицы медицинского изделия, без учета НДС, Поставщик № 1</t>
  </si>
  <si>
    <t>Коммерческое предложение № 461 от 05 марта 2025 г.</t>
  </si>
  <si>
    <t>цi - Цена единицы медицинского изделия, без учета НДС, Поставщик № 2</t>
  </si>
  <si>
    <t>Коммерческое предложение № 462 от 05 марта 2025 г.</t>
  </si>
  <si>
    <t>цi - Цена единицы медицинского изделия, без учета НДС, Поставщик № 3</t>
  </si>
  <si>
    <t>Набор ангиографический</t>
  </si>
  <si>
    <t>32.50.50.190-00001378</t>
  </si>
  <si>
    <t>Штука</t>
  </si>
  <si>
    <t>Y2,5</t>
  </si>
  <si>
    <t>Максимальное значение цены контракта</t>
  </si>
  <si>
    <t>Значение коэффициента не превышает 33%, совокупность ценовых значений является однородной</t>
  </si>
  <si>
    <t xml:space="preserve">Менеджер отдела по размещению государственного заказа
</t>
  </si>
  <si>
    <t>____________________</t>
  </si>
  <si>
    <t>О.А. Лазарева</t>
  </si>
  <si>
    <t>2025г</t>
  </si>
  <si>
    <t>2026г</t>
  </si>
  <si>
    <t>Начальная сумма цен идиниц товаров</t>
  </si>
  <si>
    <t>Приложение 2 к Извещению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</si>
</sst>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  &quot;"/>
    <numFmt numFmtId="165" formatCode="\ * #,##0.00&quot;    &quot;;\-* #,##0.00&quot;    &quot;;\ * \-#&quot;    &quot;;\ @\ "/>
  </numFmts>
  <fonts count="3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808080"/>
      <name val="Times New Roman"/>
      <family val="1"/>
      <charset val="1"/>
    </font>
    <font>
      <sz val="11"/>
      <color rgb="FFB2B2B2"/>
      <name val="Calibri"/>
      <family val="2"/>
      <charset val="204"/>
    </font>
    <font>
      <sz val="8"/>
      <color rgb="FFFFFFFF"/>
      <name val="Arial"/>
      <family val="2"/>
      <charset val="204"/>
    </font>
    <font>
      <b/>
      <sz val="16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FFFFFF"/>
      <name val="Calibri"/>
      <family val="2"/>
      <charset val="204"/>
    </font>
    <font>
      <b/>
      <sz val="16"/>
      <color rgb="FF333333"/>
      <name val="Times New Roman"/>
      <family val="1"/>
      <charset val="1"/>
    </font>
    <font>
      <b/>
      <sz val="11"/>
      <color rgb="FF333333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12"/>
      <color rgb="FF333333"/>
      <name val="Times New Roman"/>
      <family val="1"/>
      <charset val="204"/>
    </font>
    <font>
      <sz val="12"/>
      <color rgb="FF333333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1" fillId="0" borderId="0" applyBorder="0" applyProtection="0"/>
  </cellStyleXfs>
  <cellXfs count="6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2" borderId="0" xfId="0" applyFont="1" applyFill="1"/>
    <xf numFmtId="0" fontId="3" fillId="0" borderId="0" xfId="0" applyFont="1"/>
    <xf numFmtId="0" fontId="4" fillId="0" borderId="0" xfId="0" applyFont="1"/>
    <xf numFmtId="1" fontId="0" fillId="0" borderId="0" xfId="0" applyNumberFormat="1"/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distributed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 shrinkToFi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6" fillId="2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10" fontId="15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1" fontId="19" fillId="0" borderId="0" xfId="0" applyNumberFormat="1" applyFont="1"/>
    <xf numFmtId="1" fontId="19" fillId="0" borderId="0" xfId="0" applyNumberFormat="1" applyFont="1" applyAlignment="1">
      <alignment horizontal="center" vertical="center"/>
    </xf>
    <xf numFmtId="165" fontId="20" fillId="0" borderId="0" xfId="1" applyFont="1" applyBorder="1" applyProtection="1"/>
    <xf numFmtId="164" fontId="22" fillId="0" borderId="1" xfId="0" applyNumberFormat="1" applyFont="1" applyBorder="1" applyAlignment="1">
      <alignment horizontal="center" vertical="center"/>
    </xf>
    <xf numFmtId="0" fontId="23" fillId="0" borderId="0" xfId="0" applyFont="1"/>
    <xf numFmtId="2" fontId="24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0" fillId="0" borderId="0" xfId="0" applyFont="1" applyAlignment="1">
      <alignment horizontal="left" vertical="top"/>
    </xf>
    <xf numFmtId="0" fontId="25" fillId="0" borderId="0" xfId="0" applyFont="1"/>
    <xf numFmtId="0" fontId="9" fillId="0" borderId="0" xfId="0" applyFont="1" applyBorder="1" applyAlignment="1">
      <alignment horizontal="left" vertical="top"/>
    </xf>
    <xf numFmtId="0" fontId="26" fillId="0" borderId="0" xfId="0" applyFont="1"/>
    <xf numFmtId="0" fontId="27" fillId="0" borderId="0" xfId="0" applyFont="1"/>
    <xf numFmtId="1" fontId="26" fillId="0" borderId="0" xfId="0" applyNumberFormat="1" applyFont="1"/>
    <xf numFmtId="0" fontId="28" fillId="0" borderId="0" xfId="0" applyFont="1" applyAlignment="1">
      <alignment horizontal="center"/>
    </xf>
    <xf numFmtId="0" fontId="28" fillId="0" borderId="0" xfId="0" applyFont="1"/>
    <xf numFmtId="0" fontId="29" fillId="0" borderId="0" xfId="0" applyFont="1"/>
    <xf numFmtId="2" fontId="6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174240</xdr:colOff>
      <xdr:row>7</xdr:row>
      <xdr:rowOff>1536120</xdr:rowOff>
    </xdr:from>
    <xdr:to>
      <xdr:col>20</xdr:col>
      <xdr:colOff>3240</xdr:colOff>
      <xdr:row>7</xdr:row>
      <xdr:rowOff>2136960</xdr:rowOff>
    </xdr:to>
    <xdr:pic>
      <xdr:nvPicPr>
        <xdr:cNvPr id="2" name="Рисунок 2"/>
        <xdr:cNvPicPr/>
      </xdr:nvPicPr>
      <xdr:blipFill>
        <a:blip xmlns:r="http://schemas.openxmlformats.org/officeDocument/2006/relationships"/>
        <a:stretch/>
      </xdr:blipFill>
      <xdr:spPr>
        <a:xfrm>
          <a:off x="17105040" y="5728680"/>
          <a:ext cx="1632960" cy="6008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15</xdr:col>
      <xdr:colOff>118800</xdr:colOff>
      <xdr:row>7</xdr:row>
      <xdr:rowOff>2043360</xdr:rowOff>
    </xdr:from>
    <xdr:to>
      <xdr:col>15</xdr:col>
      <xdr:colOff>1126800</xdr:colOff>
      <xdr:row>7</xdr:row>
      <xdr:rowOff>2285280</xdr:rowOff>
    </xdr:to>
    <xdr:pic>
      <xdr:nvPicPr>
        <xdr:cNvPr id="3" name="Рисунок 3"/>
        <xdr:cNvPicPr/>
      </xdr:nvPicPr>
      <xdr:blipFill>
        <a:blip xmlns:r="http://schemas.openxmlformats.org/officeDocument/2006/relationships"/>
        <a:stretch/>
      </xdr:blipFill>
      <xdr:spPr>
        <a:xfrm>
          <a:off x="13018680" y="6235920"/>
          <a:ext cx="1008000" cy="2419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18</xdr:col>
      <xdr:colOff>157320</xdr:colOff>
      <xdr:row>7</xdr:row>
      <xdr:rowOff>1652040</xdr:rowOff>
    </xdr:from>
    <xdr:to>
      <xdr:col>19</xdr:col>
      <xdr:colOff>434880</xdr:colOff>
      <xdr:row>7</xdr:row>
      <xdr:rowOff>2124360</xdr:rowOff>
    </xdr:to>
    <xdr:pic>
      <xdr:nvPicPr>
        <xdr:cNvPr id="4" name="Picture 2"/>
        <xdr:cNvPicPr/>
      </xdr:nvPicPr>
      <xdr:blipFill>
        <a:blip xmlns:r="http://schemas.openxmlformats.org/officeDocument/2006/relationships"/>
        <a:stretch/>
      </xdr:blipFill>
      <xdr:spPr>
        <a:xfrm>
          <a:off x="15979320" y="5844600"/>
          <a:ext cx="1386360" cy="47232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16</xdr:col>
      <xdr:colOff>658440</xdr:colOff>
      <xdr:row>7</xdr:row>
      <xdr:rowOff>1621440</xdr:rowOff>
    </xdr:from>
    <xdr:to>
      <xdr:col>17</xdr:col>
      <xdr:colOff>788400</xdr:colOff>
      <xdr:row>7</xdr:row>
      <xdr:rowOff>2004840</xdr:rowOff>
    </xdr:to>
    <xdr:pic>
      <xdr:nvPicPr>
        <xdr:cNvPr id="5" name="Picture 1"/>
        <xdr:cNvPicPr/>
      </xdr:nvPicPr>
      <xdr:blipFill>
        <a:blip xmlns:r="http://schemas.openxmlformats.org/officeDocument/2006/relationships"/>
        <a:stretch/>
      </xdr:blipFill>
      <xdr:spPr>
        <a:xfrm>
          <a:off x="14778000" y="5814000"/>
          <a:ext cx="956160" cy="3834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zoomScale="75" zoomScaleNormal="75" workbookViewId="0">
      <selection activeCell="X8" sqref="X8"/>
    </sheetView>
  </sheetViews>
  <sheetFormatPr defaultRowHeight="15" x14ac:dyDescent="0.25"/>
  <cols>
    <col min="1" max="1" width="6.7109375" customWidth="1"/>
    <col min="2" max="2" width="3" style="2" hidden="1" customWidth="1"/>
    <col min="3" max="3" width="27.5703125" customWidth="1"/>
    <col min="4" max="4" width="23.140625" customWidth="1"/>
    <col min="5" max="5" width="8.7109375" customWidth="1"/>
    <col min="6" max="6" width="10" style="3" customWidth="1"/>
    <col min="7" max="7" width="8" style="3" customWidth="1"/>
    <col min="8" max="8" width="10" style="4" hidden="1" customWidth="1"/>
    <col min="9" max="9" width="13.140625" style="5" customWidth="1"/>
    <col min="10" max="10" width="12" style="5" customWidth="1"/>
    <col min="11" max="11" width="13.140625" style="5" customWidth="1"/>
    <col min="12" max="12" width="12" style="5" customWidth="1"/>
    <col min="13" max="13" width="13.140625" style="5" customWidth="1"/>
    <col min="14" max="14" width="12" style="5" customWidth="1"/>
    <col min="15" max="15" width="13.28515625" style="5" customWidth="1"/>
    <col min="16" max="16" width="17.28515625" style="5" customWidth="1"/>
    <col min="17" max="17" width="11.7109375" style="5" customWidth="1"/>
    <col min="18" max="18" width="12.42578125" style="5" customWidth="1"/>
    <col min="19" max="19" width="15.7109375" style="6" customWidth="1"/>
    <col min="20" max="20" width="25.5703125" customWidth="1"/>
    <col min="21" max="21" width="7.85546875" customWidth="1"/>
    <col min="22" max="22" width="7.28515625" style="7" customWidth="1"/>
    <col min="23" max="23" width="8.28515625" style="8" customWidth="1"/>
    <col min="24" max="24" width="5" style="8" customWidth="1"/>
    <col min="25" max="25" width="12.5703125" customWidth="1"/>
    <col min="26" max="26" width="13.5703125" customWidth="1"/>
    <col min="27" max="1025" width="9.140625" customWidth="1"/>
  </cols>
  <sheetData>
    <row r="1" spans="1:26" x14ac:dyDescent="0.25">
      <c r="R1" s="67" t="s">
        <v>37</v>
      </c>
      <c r="S1" s="67"/>
      <c r="T1" s="67"/>
    </row>
    <row r="3" spans="1:26" ht="36.6" customHeight="1" x14ac:dyDescent="0.25">
      <c r="A3" s="62" t="s">
        <v>0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</row>
    <row r="4" spans="1:26" ht="73.5" customHeight="1" x14ac:dyDescent="0.25">
      <c r="A4" s="63" t="s">
        <v>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</row>
    <row r="5" spans="1:26" ht="49.5" customHeight="1" x14ac:dyDescent="0.25">
      <c r="A5" s="64" t="s">
        <v>2</v>
      </c>
      <c r="B5" s="64"/>
      <c r="C5" s="64"/>
      <c r="D5" s="64"/>
      <c r="E5" s="64"/>
      <c r="F5" s="64"/>
      <c r="G5" s="65" t="s">
        <v>3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6" ht="23.25" customHeight="1" x14ac:dyDescent="0.25">
      <c r="A6" s="66" t="s">
        <v>4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</row>
    <row r="7" spans="1:26" ht="15" customHeight="1" x14ac:dyDescent="0.25">
      <c r="A7" s="61" t="s">
        <v>5</v>
      </c>
      <c r="B7" s="61" t="s">
        <v>5</v>
      </c>
      <c r="C7" s="59" t="s">
        <v>6</v>
      </c>
      <c r="D7" s="59" t="s">
        <v>7</v>
      </c>
      <c r="E7" s="59" t="s">
        <v>8</v>
      </c>
      <c r="F7" s="59" t="s">
        <v>9</v>
      </c>
      <c r="G7" s="59" t="s">
        <v>10</v>
      </c>
      <c r="H7" s="59" t="s">
        <v>11</v>
      </c>
      <c r="I7" s="59" t="s">
        <v>12</v>
      </c>
      <c r="J7" s="59"/>
      <c r="K7" s="59"/>
      <c r="L7" s="59"/>
      <c r="M7" s="59"/>
      <c r="N7" s="59"/>
      <c r="O7" s="60" t="s">
        <v>13</v>
      </c>
      <c r="P7" s="58" t="s">
        <v>14</v>
      </c>
      <c r="Q7" s="58" t="s">
        <v>15</v>
      </c>
      <c r="R7" s="59" t="s">
        <v>16</v>
      </c>
      <c r="S7" s="59" t="s">
        <v>17</v>
      </c>
      <c r="T7" s="59" t="s">
        <v>18</v>
      </c>
    </row>
    <row r="8" spans="1:26" ht="193.5" customHeight="1" x14ac:dyDescent="0.25">
      <c r="A8" s="61"/>
      <c r="B8" s="61"/>
      <c r="C8" s="59"/>
      <c r="D8" s="59"/>
      <c r="E8" s="59"/>
      <c r="F8" s="59"/>
      <c r="G8" s="59"/>
      <c r="H8" s="59"/>
      <c r="I8" s="9" t="s">
        <v>19</v>
      </c>
      <c r="J8" s="10" t="s">
        <v>20</v>
      </c>
      <c r="K8" s="9" t="s">
        <v>21</v>
      </c>
      <c r="L8" s="10" t="s">
        <v>22</v>
      </c>
      <c r="M8" s="9" t="s">
        <v>23</v>
      </c>
      <c r="N8" s="10" t="s">
        <v>24</v>
      </c>
      <c r="O8" s="60"/>
      <c r="P8" s="58"/>
      <c r="Q8" s="58"/>
      <c r="R8" s="59"/>
      <c r="S8" s="59"/>
      <c r="T8" s="59"/>
    </row>
    <row r="9" spans="1:26" ht="18" customHeight="1" x14ac:dyDescent="0.25">
      <c r="A9" s="11">
        <v>1</v>
      </c>
      <c r="B9" s="12">
        <v>1</v>
      </c>
      <c r="C9" s="13">
        <v>2</v>
      </c>
      <c r="D9" s="12">
        <v>3</v>
      </c>
      <c r="E9" s="14">
        <v>4</v>
      </c>
      <c r="F9" s="11">
        <v>5</v>
      </c>
      <c r="G9" s="14">
        <v>6</v>
      </c>
      <c r="H9" s="14">
        <v>7</v>
      </c>
      <c r="I9" s="15">
        <v>8</v>
      </c>
      <c r="J9" s="16">
        <v>9</v>
      </c>
      <c r="K9" s="17">
        <v>10</v>
      </c>
      <c r="L9" s="16">
        <v>11</v>
      </c>
      <c r="M9" s="15">
        <v>12</v>
      </c>
      <c r="N9" s="16">
        <v>13</v>
      </c>
      <c r="O9" s="17">
        <v>14</v>
      </c>
      <c r="P9" s="17">
        <v>15</v>
      </c>
      <c r="Q9" s="17">
        <v>16</v>
      </c>
      <c r="R9" s="15">
        <v>17</v>
      </c>
      <c r="S9" s="18">
        <v>18</v>
      </c>
      <c r="T9" s="11">
        <v>19</v>
      </c>
    </row>
    <row r="10" spans="1:26" ht="51" customHeight="1" x14ac:dyDescent="0.25">
      <c r="A10" s="19">
        <v>1</v>
      </c>
      <c r="B10" s="20"/>
      <c r="C10" s="19" t="s">
        <v>25</v>
      </c>
      <c r="D10" s="19" t="s">
        <v>26</v>
      </c>
      <c r="E10" s="21">
        <v>0</v>
      </c>
      <c r="F10" s="22" t="s">
        <v>27</v>
      </c>
      <c r="G10" s="23">
        <v>3</v>
      </c>
      <c r="H10" s="24">
        <v>1</v>
      </c>
      <c r="I10" s="25">
        <v>2000</v>
      </c>
      <c r="J10" s="26">
        <f>ROUND((I10-(I10*E10/(100+E10))),2)</f>
        <v>2000</v>
      </c>
      <c r="K10" s="27">
        <v>2080</v>
      </c>
      <c r="L10" s="26">
        <f>ROUND((K10-(K10*E10/(100+E10))),2)</f>
        <v>2080</v>
      </c>
      <c r="M10" s="25">
        <v>2060</v>
      </c>
      <c r="N10" s="28">
        <f>ROUND((M10-(M10*E10/(100+E10))),2)</f>
        <v>2060</v>
      </c>
      <c r="O10" s="29">
        <f>ROUND((SUM(I10+K10+M10)/G10),2)</f>
        <v>2046.67</v>
      </c>
      <c r="P10" s="30">
        <f>ROUND(SUM(J10+L10+N10)/G10,2)</f>
        <v>2046.67</v>
      </c>
      <c r="Q10" s="30">
        <f>ROUND((O10/(100+E10)*E10),2)</f>
        <v>0</v>
      </c>
      <c r="R10" s="31">
        <f>S10/O10</f>
        <v>2.0341979991636585E-2</v>
      </c>
      <c r="S10" s="32">
        <f>SQRT(((SUM((POWER(I10-O10,2)),(POWER(K10-O10,2)),(POWER(M10-O10,2)))))/(G10-1))</f>
        <v>41.633320189482852</v>
      </c>
      <c r="T10" s="32">
        <f>(P10+Q10)*H10</f>
        <v>2046.67</v>
      </c>
      <c r="U10" s="33">
        <v>210</v>
      </c>
      <c r="V10" s="34"/>
      <c r="W10" s="35"/>
      <c r="X10" s="36"/>
      <c r="Y10" s="37" t="s">
        <v>28</v>
      </c>
      <c r="Z10" s="37">
        <f>O10*W10</f>
        <v>0</v>
      </c>
    </row>
    <row r="11" spans="1:26" ht="24.75" customHeight="1" x14ac:dyDescent="0.25">
      <c r="A11" s="52" t="s">
        <v>36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38">
        <f>SUM(T10:T10)</f>
        <v>2046.67</v>
      </c>
      <c r="Y11" s="39">
        <f>SUM(Y10:Y10)</f>
        <v>0</v>
      </c>
      <c r="Z11" s="39">
        <f>SUM(Z10:Z10)</f>
        <v>0</v>
      </c>
    </row>
    <row r="12" spans="1:26" ht="20.25" x14ac:dyDescent="0.25">
      <c r="A12" s="53" t="s">
        <v>29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40">
        <v>860000</v>
      </c>
      <c r="Y12" s="41"/>
    </row>
    <row r="13" spans="1:26" x14ac:dyDescent="0.25"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42"/>
    </row>
    <row r="14" spans="1:26" s="45" customFormat="1" ht="46.9" customHeight="1" x14ac:dyDescent="0.25">
      <c r="A14" s="43"/>
      <c r="B14" s="55" t="s">
        <v>30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44"/>
      <c r="T14" s="43"/>
      <c r="V14" s="46"/>
      <c r="W14" s="47"/>
      <c r="X14" s="47"/>
    </row>
    <row r="15" spans="1:26" ht="26.1" customHeight="1" x14ac:dyDescent="0.25">
      <c r="A15" s="56" t="s">
        <v>31</v>
      </c>
      <c r="B15" s="56"/>
      <c r="C15" s="56"/>
      <c r="D15" s="56"/>
      <c r="E15" s="56"/>
      <c r="F15" s="57" t="s">
        <v>32</v>
      </c>
      <c r="G15" s="57"/>
      <c r="H15" s="57"/>
      <c r="I15" s="57" t="s">
        <v>33</v>
      </c>
      <c r="J15" s="57"/>
      <c r="K15" s="57"/>
      <c r="L15" s="57"/>
      <c r="M15" s="57"/>
      <c r="N15" s="48"/>
      <c r="O15" s="49"/>
      <c r="P15" s="49"/>
      <c r="Q15" s="49"/>
      <c r="R15" s="49"/>
      <c r="S15" s="49"/>
      <c r="T15" s="50"/>
    </row>
    <row r="17" spans="15:16" ht="18.75" hidden="1" x14ac:dyDescent="0.25">
      <c r="O17" s="1" t="s">
        <v>34</v>
      </c>
      <c r="P17" s="51">
        <v>430000</v>
      </c>
    </row>
    <row r="18" spans="15:16" ht="18.75" hidden="1" x14ac:dyDescent="0.25">
      <c r="O18" s="1" t="s">
        <v>35</v>
      </c>
      <c r="P18" s="51">
        <v>430000</v>
      </c>
    </row>
    <row r="19" spans="15:16" hidden="1" x14ac:dyDescent="0.25"/>
    <row r="20" spans="15:16" hidden="1" x14ac:dyDescent="0.25"/>
  </sheetData>
  <autoFilter ref="A8:R11"/>
  <mergeCells count="28">
    <mergeCell ref="R1:T1"/>
    <mergeCell ref="A3:T3"/>
    <mergeCell ref="A4:T4"/>
    <mergeCell ref="A5:F5"/>
    <mergeCell ref="G5:T5"/>
    <mergeCell ref="A6:T6"/>
    <mergeCell ref="A7:A8"/>
    <mergeCell ref="B7:B8"/>
    <mergeCell ref="C7:C8"/>
    <mergeCell ref="D7:D8"/>
    <mergeCell ref="E7:E8"/>
    <mergeCell ref="F7:F8"/>
    <mergeCell ref="G7:G8"/>
    <mergeCell ref="H7:H8"/>
    <mergeCell ref="I7:N7"/>
    <mergeCell ref="O7:O8"/>
    <mergeCell ref="P7:P8"/>
    <mergeCell ref="Q7:Q8"/>
    <mergeCell ref="R7:R8"/>
    <mergeCell ref="S7:S8"/>
    <mergeCell ref="T7:T8"/>
    <mergeCell ref="A11:S11"/>
    <mergeCell ref="A12:S12"/>
    <mergeCell ref="B13:R13"/>
    <mergeCell ref="B14:R14"/>
    <mergeCell ref="A15:E15"/>
    <mergeCell ref="F15:H15"/>
    <mergeCell ref="I15:M15"/>
  </mergeCells>
  <pageMargins left="0.39374999999999999" right="0.39374999999999999" top="0.39374999999999999" bottom="0.39374999999999999" header="0.51180555555555496" footer="0.51180555555555496"/>
  <pageSetup paperSize="9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13872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Евгений Дубровка</cp:lastModifiedBy>
  <cp:revision>99</cp:revision>
  <cp:lastPrinted>2025-03-05T14:11:00Z</cp:lastPrinted>
  <dcterms:created xsi:type="dcterms:W3CDTF">2006-09-28T05:33:49Z</dcterms:created>
  <dcterms:modified xsi:type="dcterms:W3CDTF">2025-08-19T08:15:17Z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